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<sst xmlns="http://schemas.openxmlformats.org/spreadsheetml/2006/main" count="226" uniqueCount="99">
  <si>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</si>
  <si>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</si>
  <si>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</si>
  <si>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</si>
  <si>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</si>
  <si>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</si>
  <si>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</si>
  <si>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</si>
  <si>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</si>
  <si>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</si>
  <si>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</si>
  <si>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</si>
  <si>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</si>
  <si>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</si>
  <si>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</si>
  <si>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</si>
  <si>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</si>
  <si>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</si>
  <si>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</si>
  <si>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</si>
  <si>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</si>
  <si>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</si>
  <si>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</si>
  <si>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</si>
  <si>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</si>
  <si>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</si>
  <si>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</si>
  <si>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</si>
  <si>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</si>
  <si>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</si>
  <si>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</si>
  <si>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</si>
  <si>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</si>
  <si>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</si>
  <si>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</si>
  <si>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</si>
  <si>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</si>
  <si>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</si>
  <si>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</si>
  <si>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</si>
  <si>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</si>
  <si>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</si>
  <si>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</si>
  <si>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</si>
  <si>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</si>
  <si>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</si>
  <si>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</si>
  <si>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</si>
  <si>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</si>
  <si>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</si>
  <si>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</si>
  <si>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</si>
  <si>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</si>
  <si>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</si>
  <si>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</si>
  <si>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</si>
  <si>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</si>
  <si>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</si>
  <si>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</si>
  <si>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</si>
  <si>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</si>
  <si>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</si>
  <si>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</si>
  <si>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</si>
  <si>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</si>
  <si>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</si>
  <si>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</si>
  <si>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</si>
  <si>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</si>
  <si>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</si>
  <si>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</si>
  <si>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</si>
  <si>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</si>
  <si>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</si>
  <si>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</si>
  <si>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</si>
  <si>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</si>
  <si>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</si>
  <si>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</si>
  <si>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</si>
  <si>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</si>
  <si>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</si>
  <si>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</si>
  <si>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</si>
  <si>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</si>
  <si>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</si>
  <si>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</si>
  <si>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</si>
  <si>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</si>
  <si>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</si>
  <si>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</si>
  <si>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</si>
  <si>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</si>
  <si>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план на січень-травень 2019р.</t>
  </si>
  <si>
    <t>Зміни до   розпису доходів станом на 03.05.2019р. :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</si>
  <si>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15.05.2019р.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</si>
  <si>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15.05.2019</t>
    </r>
    <r>
      <rPr>
        <sz val="10"/>
        <rFont val="Times New Roman"/>
        <family val="1"/>
      </rPr>
      <t xml:space="preserve"> (тис.грн.)</t>
    </r>
  </si>
  <si>
    <t>станом на 15.05.2019</t>
  </si>
  <si>
    <r>
      <t xml:space="preserve">станом на 15.05.2019р.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</si>
</sst>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sz val="2.8"/>
      <color indexed="8"/>
      <name val="Times New Roman"/>
      <family val="0"/>
    </font>
    <font>
      <sz val="3.5"/>
      <color indexed="8"/>
      <name val="Times New Roman"/>
      <family val="0"/>
    </font>
    <font>
      <sz val="5.85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5.7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 horizontal="center"/>
    </xf>
    <xf numFmtId="185" fontId="2" fillId="0" borderId="43" xfId="0" applyNumberFormat="1" applyFont="1" applyBorder="1" applyAlignment="1">
      <alignment horizontal="center"/>
    </xf>
    <xf numFmtId="185" fontId="2" fillId="0" borderId="44" xfId="0" applyNumberFormat="1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9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9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9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4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65340802"/>
        <c:axId val="29979563"/>
      </c:lineChart>
      <c:catAx>
        <c:axId val="653408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79563"/>
        <c:crosses val="autoZero"/>
        <c:auto val="0"/>
        <c:lblOffset val="100"/>
        <c:tickLblSkip val="1"/>
        <c:noMultiLvlLbl val="0"/>
      </c:catAx>
      <c:valAx>
        <c:axId val="2997956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34080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5591048"/>
        <c:axId val="541097"/>
      </c:lineChart>
      <c:catAx>
        <c:axId val="255910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097"/>
        <c:crosses val="autoZero"/>
        <c:auto val="0"/>
        <c:lblOffset val="100"/>
        <c:tickLblSkip val="1"/>
        <c:noMultiLvlLbl val="0"/>
      </c:catAx>
      <c:valAx>
        <c:axId val="54109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59104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11363038"/>
        <c:axId val="37297207"/>
      </c:lineChart>
      <c:catAx>
        <c:axId val="113630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97207"/>
        <c:crosses val="autoZero"/>
        <c:auto val="0"/>
        <c:lblOffset val="100"/>
        <c:tickLblSkip val="1"/>
        <c:noMultiLvlLbl val="0"/>
      </c:catAx>
      <c:valAx>
        <c:axId val="3729720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36303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45043844"/>
        <c:axId val="6396629"/>
      </c:lineChart>
      <c:catAx>
        <c:axId val="450438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6629"/>
        <c:crosses val="autoZero"/>
        <c:auto val="0"/>
        <c:lblOffset val="100"/>
        <c:tickLblSkip val="1"/>
        <c:noMultiLvlLbl val="0"/>
      </c:catAx>
      <c:valAx>
        <c:axId val="6396629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043844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11482"/>
        <c:axId val="2341123"/>
      </c:lineChart>
      <c:dateAx>
        <c:axId val="1114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112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41123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1482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15.05.2019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9163584"/>
        <c:axId val="25802305"/>
      </c:bar3DChart>
      <c:catAx>
        <c:axId val="49163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02305"/>
        <c:crosses val="autoZero"/>
        <c:auto val="1"/>
        <c:lblOffset val="100"/>
        <c:tickLblSkip val="1"/>
        <c:noMultiLvlLbl val="0"/>
      </c:catAx>
      <c:valAx>
        <c:axId val="25802305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63584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977494"/>
        <c:axId val="37418511"/>
      </c:bar3DChart>
      <c:catAx>
        <c:axId val="497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418511"/>
        <c:crosses val="autoZero"/>
        <c:auto val="1"/>
        <c:lblOffset val="100"/>
        <c:tickLblSkip val="1"/>
        <c:noMultiLvlLbl val="0"/>
      </c:catAx>
      <c:valAx>
        <c:axId val="37418511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77494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114300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28575" y="5095875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15.05.2019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787 810,3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676665,3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травень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- 108253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травень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173 752,7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- 111145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6.45</v>
          </cell>
          <cell r="K6">
            <v>61269503.28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470464.10000000003</v>
          </cell>
          <cell r="G9">
            <v>400496</v>
          </cell>
        </row>
        <row r="20">
          <cell r="F20">
            <v>22647.6</v>
          </cell>
          <cell r="G20">
            <v>19320</v>
          </cell>
        </row>
        <row r="25">
          <cell r="F25">
            <v>16363.4</v>
          </cell>
          <cell r="G25">
            <v>14891.9</v>
          </cell>
        </row>
        <row r="35">
          <cell r="F35">
            <v>80740.3</v>
          </cell>
          <cell r="G35">
            <v>60453.5</v>
          </cell>
        </row>
        <row r="47">
          <cell r="F47">
            <v>143851.59999999998</v>
          </cell>
          <cell r="G47">
            <v>136364.7</v>
          </cell>
        </row>
        <row r="55">
          <cell r="F55">
            <v>3469.86</v>
          </cell>
          <cell r="G55">
            <v>4574.76</v>
          </cell>
        </row>
        <row r="65">
          <cell r="F65">
            <v>3065.3</v>
          </cell>
          <cell r="G65">
            <v>3431.5</v>
          </cell>
        </row>
        <row r="80">
          <cell r="F80">
            <v>787810.26</v>
          </cell>
          <cell r="G80">
            <v>676665.28</v>
          </cell>
        </row>
        <row r="89">
          <cell r="F89">
            <v>1933</v>
          </cell>
          <cell r="G89">
            <v>0.08</v>
          </cell>
        </row>
        <row r="90">
          <cell r="F90">
            <v>15070</v>
          </cell>
          <cell r="G90">
            <v>159.65</v>
          </cell>
        </row>
        <row r="91">
          <cell r="F91">
            <v>5075</v>
          </cell>
          <cell r="G91">
            <v>2002</v>
          </cell>
        </row>
        <row r="92">
          <cell r="F92">
            <v>10</v>
          </cell>
          <cell r="G9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2" t="s">
        <v>66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"/>
      <c r="R1" s="115" t="s">
        <v>67</v>
      </c>
      <c r="S1" s="116"/>
      <c r="T1" s="116"/>
      <c r="U1" s="116"/>
      <c r="V1" s="116"/>
      <c r="W1" s="117"/>
    </row>
    <row r="2" spans="1:23" ht="15" thickBot="1">
      <c r="A2" s="118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"/>
      <c r="R2" s="121" t="s">
        <v>70</v>
      </c>
      <c r="S2" s="122"/>
      <c r="T2" s="122"/>
      <c r="U2" s="122"/>
      <c r="V2" s="122"/>
      <c r="W2" s="12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4" t="s">
        <v>47</v>
      </c>
      <c r="V3" s="12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6">
        <v>0</v>
      </c>
      <c r="V4" s="12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8">
        <v>0</v>
      </c>
      <c r="V5" s="129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8">
        <v>0</v>
      </c>
      <c r="V8" s="129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8">
        <v>0</v>
      </c>
      <c r="V9" s="129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8">
        <v>0</v>
      </c>
      <c r="V10" s="129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8">
        <v>0</v>
      </c>
      <c r="V11" s="129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8">
        <v>0</v>
      </c>
      <c r="V12" s="129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8">
        <v>0</v>
      </c>
      <c r="V13" s="129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8">
        <v>0</v>
      </c>
      <c r="V14" s="129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8">
        <v>0</v>
      </c>
      <c r="V15" s="129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8">
        <v>0</v>
      </c>
      <c r="V16" s="129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8">
        <v>0</v>
      </c>
      <c r="V17" s="129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8">
        <v>0</v>
      </c>
      <c r="V18" s="129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8">
        <v>0</v>
      </c>
      <c r="V19" s="129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8">
        <v>0</v>
      </c>
      <c r="V20" s="129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8">
        <v>0</v>
      </c>
      <c r="V21" s="129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8">
        <v>0</v>
      </c>
      <c r="V22" s="129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8">
        <v>0</v>
      </c>
      <c r="V23" s="129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40">
        <v>0</v>
      </c>
      <c r="V24" s="141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42">
        <f>SUM(U4:U24)</f>
        <v>1</v>
      </c>
      <c r="V25" s="143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>
        <v>43497</v>
      </c>
      <c r="S30" s="146">
        <f>'[2]залишки'!$G$6/1000</f>
        <v>0.00645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45</v>
      </c>
      <c r="T33" s="148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9" t="s">
        <v>40</v>
      </c>
      <c r="T34" s="149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 t="s">
        <v>31</v>
      </c>
      <c r="S39" s="150"/>
      <c r="T39" s="150"/>
      <c r="U39" s="150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>
        <v>43497</v>
      </c>
      <c r="S40" s="134">
        <f>'[2]залишки'!$K$6/1000</f>
        <v>61269.503280000004</v>
      </c>
      <c r="T40" s="135"/>
      <c r="U40" s="136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/>
      <c r="S41" s="137"/>
      <c r="T41" s="138"/>
      <c r="U41" s="139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2" t="s">
        <v>72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"/>
      <c r="R1" s="115" t="s">
        <v>74</v>
      </c>
      <c r="S1" s="116"/>
      <c r="T1" s="116"/>
      <c r="U1" s="116"/>
      <c r="V1" s="116"/>
      <c r="W1" s="117"/>
    </row>
    <row r="2" spans="1:23" ht="15" thickBot="1">
      <c r="A2" s="118" t="s">
        <v>77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"/>
      <c r="R2" s="121" t="s">
        <v>78</v>
      </c>
      <c r="S2" s="122"/>
      <c r="T2" s="122"/>
      <c r="U2" s="122"/>
      <c r="V2" s="122"/>
      <c r="W2" s="12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4" t="s">
        <v>47</v>
      </c>
      <c r="V3" s="12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6">
        <v>0</v>
      </c>
      <c r="V4" s="12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8">
        <v>0</v>
      </c>
      <c r="V5" s="129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8">
        <v>1</v>
      </c>
      <c r="V8" s="129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8">
        <v>0</v>
      </c>
      <c r="V9" s="129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8">
        <v>0</v>
      </c>
      <c r="V10" s="129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8">
        <v>0</v>
      </c>
      <c r="V11" s="129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8">
        <v>0</v>
      </c>
      <c r="V12" s="129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8">
        <v>0</v>
      </c>
      <c r="V13" s="129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8">
        <v>0</v>
      </c>
      <c r="V14" s="129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8">
        <v>0</v>
      </c>
      <c r="V15" s="129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8">
        <v>0</v>
      </c>
      <c r="V16" s="129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8">
        <v>0</v>
      </c>
      <c r="V17" s="129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8">
        <v>0</v>
      </c>
      <c r="V18" s="129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8">
        <v>0</v>
      </c>
      <c r="V19" s="129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8">
        <v>0</v>
      </c>
      <c r="V20" s="129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8">
        <v>0</v>
      </c>
      <c r="V21" s="129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8">
        <v>0</v>
      </c>
      <c r="V22" s="129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40">
        <v>0</v>
      </c>
      <c r="V23" s="141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42">
        <f>SUM(U4:U23)</f>
        <v>1</v>
      </c>
      <c r="V24" s="143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>
        <v>43525</v>
      </c>
      <c r="S29" s="146">
        <v>9306.368960000002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31</v>
      </c>
      <c r="S38" s="150"/>
      <c r="T38" s="150"/>
      <c r="U38" s="150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>
        <v>43525</v>
      </c>
      <c r="S39" s="134">
        <v>28314.82936</v>
      </c>
      <c r="T39" s="135"/>
      <c r="U39" s="136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/>
      <c r="S40" s="137"/>
      <c r="T40" s="138"/>
      <c r="U40" s="139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2" t="s">
        <v>79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"/>
      <c r="R1" s="115" t="s">
        <v>81</v>
      </c>
      <c r="S1" s="116"/>
      <c r="T1" s="116"/>
      <c r="U1" s="116"/>
      <c r="V1" s="116"/>
      <c r="W1" s="117"/>
    </row>
    <row r="2" spans="1:23" ht="15" thickBot="1">
      <c r="A2" s="118" t="s">
        <v>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"/>
      <c r="R2" s="121" t="s">
        <v>84</v>
      </c>
      <c r="S2" s="122"/>
      <c r="T2" s="122"/>
      <c r="U2" s="122"/>
      <c r="V2" s="122"/>
      <c r="W2" s="12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4" t="s">
        <v>47</v>
      </c>
      <c r="V3" s="125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6">
        <v>0</v>
      </c>
      <c r="V4" s="127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8">
        <v>0</v>
      </c>
      <c r="V5" s="129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0">
        <v>0</v>
      </c>
      <c r="V6" s="131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0">
        <v>1</v>
      </c>
      <c r="V7" s="131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8">
        <v>0</v>
      </c>
      <c r="V8" s="129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8">
        <v>0</v>
      </c>
      <c r="V9" s="129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8">
        <v>0</v>
      </c>
      <c r="V10" s="129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8">
        <v>0</v>
      </c>
      <c r="V11" s="129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8">
        <v>0</v>
      </c>
      <c r="V12" s="129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8">
        <v>0</v>
      </c>
      <c r="V13" s="129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8">
        <v>0</v>
      </c>
      <c r="V14" s="129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8">
        <v>0</v>
      </c>
      <c r="V15" s="129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8">
        <v>0</v>
      </c>
      <c r="V16" s="129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8">
        <v>0</v>
      </c>
      <c r="V17" s="129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8">
        <v>0</v>
      </c>
      <c r="V18" s="129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8">
        <v>0</v>
      </c>
      <c r="V19" s="129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8">
        <v>0</v>
      </c>
      <c r="V20" s="129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8">
        <v>0</v>
      </c>
      <c r="V21" s="129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8">
        <v>0</v>
      </c>
      <c r="V22" s="129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40"/>
      <c r="V23" s="141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42">
        <f>SUM(U4:U23)</f>
        <v>1</v>
      </c>
      <c r="V24" s="143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>
        <v>43556</v>
      </c>
      <c r="S29" s="146">
        <v>14524.5544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31</v>
      </c>
      <c r="S38" s="150"/>
      <c r="T38" s="150"/>
      <c r="U38" s="150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>
        <v>43556</v>
      </c>
      <c r="S39" s="134">
        <v>55821.68468999999</v>
      </c>
      <c r="T39" s="135"/>
      <c r="U39" s="136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/>
      <c r="S40" s="137"/>
      <c r="T40" s="138"/>
      <c r="U40" s="139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2" t="s">
        <v>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"/>
      <c r="R1" s="115" t="s">
        <v>86</v>
      </c>
      <c r="S1" s="116"/>
      <c r="T1" s="116"/>
      <c r="U1" s="116"/>
      <c r="V1" s="116"/>
      <c r="W1" s="117"/>
    </row>
    <row r="2" spans="1:23" ht="15" thickBot="1">
      <c r="A2" s="118" t="s">
        <v>88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"/>
      <c r="R2" s="121" t="s">
        <v>89</v>
      </c>
      <c r="S2" s="122"/>
      <c r="T2" s="122"/>
      <c r="U2" s="122"/>
      <c r="V2" s="122"/>
      <c r="W2" s="12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4" t="s">
        <v>47</v>
      </c>
      <c r="V3" s="125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6">
        <v>0</v>
      </c>
      <c r="V4" s="127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8">
        <v>0</v>
      </c>
      <c r="V5" s="129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8">
        <v>1</v>
      </c>
      <c r="V8" s="129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8">
        <v>0</v>
      </c>
      <c r="V9" s="129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8">
        <v>0</v>
      </c>
      <c r="V10" s="129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8">
        <v>0</v>
      </c>
      <c r="V11" s="129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8">
        <v>0</v>
      </c>
      <c r="V12" s="129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8">
        <v>0</v>
      </c>
      <c r="V13" s="129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8">
        <v>0</v>
      </c>
      <c r="V14" s="129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8">
        <v>0</v>
      </c>
      <c r="V15" s="129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8">
        <v>0</v>
      </c>
      <c r="V16" s="129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8">
        <v>0</v>
      </c>
      <c r="V17" s="129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8">
        <v>0</v>
      </c>
      <c r="V18" s="129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8">
        <v>0</v>
      </c>
      <c r="V19" s="129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8">
        <v>0</v>
      </c>
      <c r="V20" s="129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8">
        <v>0</v>
      </c>
      <c r="V21" s="129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8">
        <v>0</v>
      </c>
      <c r="V22" s="129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40"/>
      <c r="V23" s="141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42">
        <f>SUM(U4:U23)</f>
        <v>1</v>
      </c>
      <c r="V24" s="143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>
        <v>43586</v>
      </c>
      <c r="S29" s="146">
        <v>1497.42704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31</v>
      </c>
      <c r="S38" s="150"/>
      <c r="T38" s="150"/>
      <c r="U38" s="150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>
        <v>43586</v>
      </c>
      <c r="S39" s="134">
        <v>57866.88668999999</v>
      </c>
      <c r="T39" s="135"/>
      <c r="U39" s="136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/>
      <c r="S40" s="137"/>
      <c r="T40" s="138"/>
      <c r="U40" s="139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H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2" sqref="R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2" t="s">
        <v>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"/>
      <c r="R1" s="115" t="s">
        <v>91</v>
      </c>
      <c r="S1" s="116"/>
      <c r="T1" s="116"/>
      <c r="U1" s="116"/>
      <c r="V1" s="116"/>
      <c r="W1" s="117"/>
    </row>
    <row r="2" spans="1:23" ht="15" thickBot="1">
      <c r="A2" s="118" t="s">
        <v>97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"/>
      <c r="R2" s="121" t="s">
        <v>98</v>
      </c>
      <c r="S2" s="122"/>
      <c r="T2" s="122"/>
      <c r="U2" s="122"/>
      <c r="V2" s="122"/>
      <c r="W2" s="12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4" t="s">
        <v>47</v>
      </c>
      <c r="V3" s="125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4">N4-B4-C4-F4-G4-H4-I4-J4-K4-L4</f>
        <v>20.09999999999991</v>
      </c>
      <c r="N4" s="65">
        <v>6112.7</v>
      </c>
      <c r="O4" s="65">
        <v>6000</v>
      </c>
      <c r="P4" s="3">
        <f aca="true" t="shared" si="1" ref="P4:P24">N4/O4</f>
        <v>1.0187833333333334</v>
      </c>
      <c r="Q4" s="2">
        <f>AVERAGE(N4:N24)</f>
        <v>7277.7555555555555</v>
      </c>
      <c r="R4" s="94">
        <v>0</v>
      </c>
      <c r="S4" s="95">
        <v>0</v>
      </c>
      <c r="T4" s="96">
        <v>0</v>
      </c>
      <c r="U4" s="126">
        <v>0</v>
      </c>
      <c r="V4" s="127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4">C5-D5</f>
        <v>276.4</v>
      </c>
      <c r="F5" s="65">
        <v>34.2</v>
      </c>
      <c r="G5" s="65">
        <v>175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14.900000000000095</v>
      </c>
      <c r="N5" s="65">
        <v>6641.2</v>
      </c>
      <c r="O5" s="65">
        <v>3000</v>
      </c>
      <c r="P5" s="3">
        <f t="shared" si="1"/>
        <v>2.2137333333333333</v>
      </c>
      <c r="Q5" s="2">
        <v>7277.8</v>
      </c>
      <c r="R5" s="69">
        <v>0</v>
      </c>
      <c r="S5" s="65">
        <v>0</v>
      </c>
      <c r="T5" s="70">
        <v>0</v>
      </c>
      <c r="U5" s="128">
        <v>0</v>
      </c>
      <c r="V5" s="129"/>
      <c r="W5" s="68">
        <f aca="true" t="shared" si="3" ref="W5:W24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7277.8</v>
      </c>
      <c r="R6" s="71">
        <v>0</v>
      </c>
      <c r="S6" s="72">
        <v>0</v>
      </c>
      <c r="T6" s="73">
        <v>0</v>
      </c>
      <c r="U6" s="130">
        <v>1</v>
      </c>
      <c r="V6" s="131"/>
      <c r="W6" s="68">
        <f t="shared" si="3"/>
        <v>1</v>
      </c>
    </row>
    <row r="7" spans="1:23" ht="12.75">
      <c r="A7" s="10">
        <v>43592</v>
      </c>
      <c r="B7" s="77">
        <v>12205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534.8999999999997</v>
      </c>
      <c r="N7" s="65">
        <v>16323.8</v>
      </c>
      <c r="O7" s="65">
        <v>18500</v>
      </c>
      <c r="P7" s="3">
        <f t="shared" si="1"/>
        <v>0.8823675675675675</v>
      </c>
      <c r="Q7" s="2">
        <v>7277.8</v>
      </c>
      <c r="R7" s="71">
        <v>0</v>
      </c>
      <c r="S7" s="72">
        <v>0</v>
      </c>
      <c r="T7" s="73">
        <v>45.2</v>
      </c>
      <c r="U7" s="130">
        <v>0</v>
      </c>
      <c r="V7" s="131"/>
      <c r="W7" s="68">
        <f t="shared" si="3"/>
        <v>45.2</v>
      </c>
    </row>
    <row r="8" spans="1:23" ht="12.75">
      <c r="A8" s="10">
        <v>43595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151.99999999999926</v>
      </c>
      <c r="N8" s="65">
        <v>9464.4</v>
      </c>
      <c r="O8" s="65">
        <v>8800</v>
      </c>
      <c r="P8" s="3">
        <f t="shared" si="1"/>
        <v>1.0755</v>
      </c>
      <c r="Q8" s="2">
        <v>7277.8</v>
      </c>
      <c r="R8" s="71">
        <v>0</v>
      </c>
      <c r="S8" s="72">
        <v>0</v>
      </c>
      <c r="T8" s="70">
        <v>0</v>
      </c>
      <c r="U8" s="128">
        <v>0</v>
      </c>
      <c r="V8" s="129"/>
      <c r="W8" s="68">
        <f t="shared" si="3"/>
        <v>0</v>
      </c>
    </row>
    <row r="9" spans="1:23" ht="12.75">
      <c r="A9" s="10">
        <v>43596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7277.8</v>
      </c>
      <c r="R9" s="71">
        <v>0</v>
      </c>
      <c r="S9" s="72">
        <v>0</v>
      </c>
      <c r="T9" s="70">
        <v>0</v>
      </c>
      <c r="U9" s="128">
        <v>0</v>
      </c>
      <c r="V9" s="129"/>
      <c r="W9" s="68">
        <f t="shared" si="3"/>
        <v>0</v>
      </c>
    </row>
    <row r="10" spans="1:23" ht="12.75">
      <c r="A10" s="10">
        <v>43598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7277.8</v>
      </c>
      <c r="R10" s="71">
        <v>0</v>
      </c>
      <c r="S10" s="72">
        <v>0</v>
      </c>
      <c r="T10" s="70">
        <v>0</v>
      </c>
      <c r="U10" s="128">
        <v>0</v>
      </c>
      <c r="V10" s="129"/>
      <c r="W10" s="68">
        <f>R10+S10+U10+T10+V10</f>
        <v>0</v>
      </c>
    </row>
    <row r="11" spans="1:23" ht="12.75">
      <c r="A11" s="10">
        <v>43599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7277.8</v>
      </c>
      <c r="R11" s="69"/>
      <c r="S11" s="65"/>
      <c r="T11" s="70"/>
      <c r="U11" s="128"/>
      <c r="V11" s="129"/>
      <c r="W11" s="68">
        <f t="shared" si="3"/>
        <v>0</v>
      </c>
    </row>
    <row r="12" spans="1:23" ht="12.75">
      <c r="A12" s="10">
        <v>43600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36.300000000000644</v>
      </c>
      <c r="N12" s="65">
        <v>7635.1</v>
      </c>
      <c r="O12" s="65">
        <v>7800</v>
      </c>
      <c r="P12" s="3">
        <f t="shared" si="1"/>
        <v>0.9788589743589744</v>
      </c>
      <c r="Q12" s="2">
        <v>7277.8</v>
      </c>
      <c r="R12" s="69"/>
      <c r="S12" s="65"/>
      <c r="T12" s="70"/>
      <c r="U12" s="128"/>
      <c r="V12" s="129"/>
      <c r="W12" s="68">
        <f t="shared" si="3"/>
        <v>0</v>
      </c>
    </row>
    <row r="13" spans="1:23" ht="12.75">
      <c r="A13" s="10">
        <v>43601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16000</v>
      </c>
      <c r="P13" s="3">
        <f t="shared" si="1"/>
        <v>0</v>
      </c>
      <c r="Q13" s="2">
        <v>7277.8</v>
      </c>
      <c r="R13" s="69"/>
      <c r="S13" s="65"/>
      <c r="T13" s="70"/>
      <c r="U13" s="128"/>
      <c r="V13" s="129"/>
      <c r="W13" s="68">
        <v>0</v>
      </c>
    </row>
    <row r="14" spans="1:23" ht="12.75">
      <c r="A14" s="10">
        <v>43602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7500</v>
      </c>
      <c r="P14" s="3">
        <f t="shared" si="1"/>
        <v>0</v>
      </c>
      <c r="Q14" s="2">
        <v>7277.8</v>
      </c>
      <c r="R14" s="69"/>
      <c r="S14" s="65"/>
      <c r="T14" s="74"/>
      <c r="U14" s="128"/>
      <c r="V14" s="129"/>
      <c r="W14" s="68">
        <f t="shared" si="3"/>
        <v>0</v>
      </c>
    </row>
    <row r="15" spans="1:23" ht="12.75">
      <c r="A15" s="10">
        <v>43605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7277.8</v>
      </c>
      <c r="R15" s="69"/>
      <c r="S15" s="65"/>
      <c r="T15" s="74"/>
      <c r="U15" s="128"/>
      <c r="V15" s="129"/>
      <c r="W15" s="68">
        <f t="shared" si="3"/>
        <v>0</v>
      </c>
    </row>
    <row r="16" spans="1:23" ht="12.75">
      <c r="A16" s="10">
        <v>43606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10000</v>
      </c>
      <c r="P16" s="3">
        <f t="shared" si="1"/>
        <v>0</v>
      </c>
      <c r="Q16" s="2">
        <v>7277.8</v>
      </c>
      <c r="R16" s="69"/>
      <c r="S16" s="65"/>
      <c r="T16" s="74"/>
      <c r="U16" s="128"/>
      <c r="V16" s="129"/>
      <c r="W16" s="68">
        <f t="shared" si="3"/>
        <v>0</v>
      </c>
    </row>
    <row r="17" spans="1:23" ht="12.75">
      <c r="A17" s="10">
        <v>43607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10500</v>
      </c>
      <c r="P17" s="3">
        <f t="shared" si="1"/>
        <v>0</v>
      </c>
      <c r="Q17" s="2">
        <v>7277.8</v>
      </c>
      <c r="R17" s="69"/>
      <c r="S17" s="65"/>
      <c r="T17" s="74"/>
      <c r="U17" s="128"/>
      <c r="V17" s="129"/>
      <c r="W17" s="68">
        <f t="shared" si="3"/>
        <v>0</v>
      </c>
    </row>
    <row r="18" spans="1:23" ht="12.75">
      <c r="A18" s="10">
        <v>43608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8500</v>
      </c>
      <c r="P18" s="3">
        <f>N18/O18</f>
        <v>0</v>
      </c>
      <c r="Q18" s="2">
        <v>7277.8</v>
      </c>
      <c r="R18" s="69"/>
      <c r="S18" s="65"/>
      <c r="T18" s="70"/>
      <c r="U18" s="128"/>
      <c r="V18" s="129"/>
      <c r="W18" s="68">
        <f t="shared" si="3"/>
        <v>0</v>
      </c>
    </row>
    <row r="19" spans="1:23" ht="12.75">
      <c r="A19" s="10">
        <v>43609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7277.8</v>
      </c>
      <c r="R19" s="69"/>
      <c r="S19" s="65"/>
      <c r="T19" s="70"/>
      <c r="U19" s="128"/>
      <c r="V19" s="129"/>
      <c r="W19" s="68">
        <f t="shared" si="3"/>
        <v>0</v>
      </c>
    </row>
    <row r="20" spans="1:23" ht="12.75">
      <c r="A20" s="10">
        <v>43612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7277.8</v>
      </c>
      <c r="R20" s="69"/>
      <c r="S20" s="65"/>
      <c r="T20" s="70"/>
      <c r="U20" s="128"/>
      <c r="V20" s="129"/>
      <c r="W20" s="68">
        <f t="shared" si="3"/>
        <v>0</v>
      </c>
    </row>
    <row r="21" spans="1:23" ht="12.75">
      <c r="A21" s="10">
        <v>43613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5800</v>
      </c>
      <c r="P21" s="3">
        <f t="shared" si="1"/>
        <v>0</v>
      </c>
      <c r="Q21" s="2">
        <v>7277.8</v>
      </c>
      <c r="R21" s="102"/>
      <c r="S21" s="103"/>
      <c r="T21" s="104"/>
      <c r="U21" s="128"/>
      <c r="V21" s="129"/>
      <c r="W21" s="68">
        <f t="shared" si="3"/>
        <v>0</v>
      </c>
    </row>
    <row r="22" spans="1:23" ht="12.75">
      <c r="A22" s="10">
        <v>43614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9800</v>
      </c>
      <c r="P22" s="3">
        <f t="shared" si="1"/>
        <v>0</v>
      </c>
      <c r="Q22" s="2">
        <v>7277.8</v>
      </c>
      <c r="R22" s="102"/>
      <c r="S22" s="103"/>
      <c r="T22" s="104"/>
      <c r="U22" s="128"/>
      <c r="V22" s="129"/>
      <c r="W22" s="68">
        <f t="shared" si="3"/>
        <v>0</v>
      </c>
    </row>
    <row r="23" spans="1:23" ht="12.75">
      <c r="A23" s="10">
        <v>43615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16100</v>
      </c>
      <c r="P23" s="3">
        <f>N23/O22</f>
        <v>0</v>
      </c>
      <c r="Q23" s="2">
        <v>7277.8</v>
      </c>
      <c r="R23" s="102"/>
      <c r="S23" s="103"/>
      <c r="T23" s="104"/>
      <c r="U23" s="109"/>
      <c r="V23" s="110"/>
      <c r="W23" s="111"/>
    </row>
    <row r="24" spans="1:23" ht="13.5" thickBot="1">
      <c r="A24" s="10">
        <v>43616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8600</v>
      </c>
      <c r="P24" s="3">
        <f t="shared" si="1"/>
        <v>0</v>
      </c>
      <c r="Q24" s="2">
        <v>7277.8</v>
      </c>
      <c r="R24" s="98"/>
      <c r="S24" s="99"/>
      <c r="T24" s="100"/>
      <c r="U24" s="140"/>
      <c r="V24" s="141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36189.4</v>
      </c>
      <c r="C25" s="85">
        <f t="shared" si="4"/>
        <v>3343.7000000000003</v>
      </c>
      <c r="D25" s="107">
        <f t="shared" si="4"/>
        <v>243.8</v>
      </c>
      <c r="E25" s="107">
        <f t="shared" si="4"/>
        <v>3099.8999999999996</v>
      </c>
      <c r="F25" s="85">
        <f t="shared" si="4"/>
        <v>315.3</v>
      </c>
      <c r="G25" s="85">
        <f t="shared" si="4"/>
        <v>2057.9</v>
      </c>
      <c r="H25" s="85">
        <f t="shared" si="4"/>
        <v>19979.1</v>
      </c>
      <c r="I25" s="85">
        <f t="shared" si="4"/>
        <v>673.3000000000001</v>
      </c>
      <c r="J25" s="85">
        <f t="shared" si="4"/>
        <v>304.4</v>
      </c>
      <c r="K25" s="85">
        <f t="shared" si="4"/>
        <v>616.1</v>
      </c>
      <c r="L25" s="85">
        <f t="shared" si="4"/>
        <v>1117.2</v>
      </c>
      <c r="M25" s="84">
        <f t="shared" si="4"/>
        <v>903.400000000001</v>
      </c>
      <c r="N25" s="84">
        <f t="shared" si="4"/>
        <v>65499.8</v>
      </c>
      <c r="O25" s="84">
        <f t="shared" si="4"/>
        <v>173800</v>
      </c>
      <c r="P25" s="86">
        <f>N25/O25</f>
        <v>0.37686881472957423</v>
      </c>
      <c r="Q25" s="2"/>
      <c r="R25" s="75">
        <f>SUM(R4:R24)</f>
        <v>0</v>
      </c>
      <c r="S25" s="75">
        <f>SUM(S4:S24)</f>
        <v>0</v>
      </c>
      <c r="T25" s="75">
        <f>SUM(T4:T24)</f>
        <v>45.2</v>
      </c>
      <c r="U25" s="142">
        <f>SUM(U4:U24)</f>
        <v>1</v>
      </c>
      <c r="V25" s="143"/>
      <c r="W25" s="75">
        <f>R25+S25+U25+T25+V25</f>
        <v>46.2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>
        <v>43600</v>
      </c>
      <c r="S30" s="146">
        <f>'[2]залишки'!$G$6/1000</f>
        <v>0.00645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45</v>
      </c>
      <c r="T33" s="148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9" t="s">
        <v>40</v>
      </c>
      <c r="T34" s="149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 t="s">
        <v>31</v>
      </c>
      <c r="S39" s="150"/>
      <c r="T39" s="150"/>
      <c r="U39" s="150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>
        <v>43600</v>
      </c>
      <c r="S40" s="134">
        <f>'[2]залишки'!$K$6/1000</f>
        <v>61269.503280000004</v>
      </c>
      <c r="T40" s="135"/>
      <c r="U40" s="136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/>
      <c r="S41" s="137"/>
      <c r="T41" s="138"/>
      <c r="U41" s="139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28">
      <selection activeCell="O29" sqref="O29:P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9" t="s">
        <v>95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4" t="s">
        <v>32</v>
      </c>
      <c r="B27" s="160" t="s">
        <v>43</v>
      </c>
      <c r="C27" s="160"/>
      <c r="D27" s="154" t="s">
        <v>49</v>
      </c>
      <c r="E27" s="166"/>
      <c r="F27" s="167" t="s">
        <v>44</v>
      </c>
      <c r="G27" s="153"/>
      <c r="H27" s="168" t="s">
        <v>51</v>
      </c>
      <c r="I27" s="154"/>
      <c r="J27" s="161"/>
      <c r="K27" s="162"/>
      <c r="L27" s="157" t="s">
        <v>36</v>
      </c>
      <c r="M27" s="158"/>
      <c r="N27" s="159"/>
      <c r="O27" s="151" t="s">
        <v>96</v>
      </c>
      <c r="P27" s="152"/>
    </row>
    <row r="28" spans="1:16" ht="30.75" customHeight="1">
      <c r="A28" s="165"/>
      <c r="B28" s="44" t="s">
        <v>93</v>
      </c>
      <c r="C28" s="22" t="s">
        <v>23</v>
      </c>
      <c r="D28" s="44" t="str">
        <f>B28</f>
        <v>план на січень-травень 2019р.</v>
      </c>
      <c r="E28" s="22" t="str">
        <f>C28</f>
        <v>факт</v>
      </c>
      <c r="F28" s="43" t="str">
        <f>B28</f>
        <v>план на січень-травень 2019р.</v>
      </c>
      <c r="G28" s="58" t="str">
        <f>C28</f>
        <v>факт</v>
      </c>
      <c r="H28" s="44" t="str">
        <f>B28</f>
        <v>план на січень-травень 2019р.</v>
      </c>
      <c r="I28" s="22" t="str">
        <f>C28</f>
        <v>факт</v>
      </c>
      <c r="J28" s="43"/>
      <c r="K28" s="58"/>
      <c r="L28" s="41" t="str">
        <f>D28</f>
        <v>план на січень-травень 2019р.</v>
      </c>
      <c r="M28" s="22" t="str">
        <f>C28</f>
        <v>факт</v>
      </c>
      <c r="N28" s="42" t="s">
        <v>24</v>
      </c>
      <c r="O28" s="153"/>
      <c r="P28" s="154"/>
    </row>
    <row r="29" spans="1:16" ht="23.25" customHeight="1" thickBot="1">
      <c r="A29" s="40">
        <f>травень!S40</f>
        <v>61269.503280000004</v>
      </c>
      <c r="B29" s="45">
        <f>'[3]травень 19'!$F$90</f>
        <v>15070</v>
      </c>
      <c r="C29" s="45">
        <f>'[3]травень 19'!$G$90</f>
        <v>159.65</v>
      </c>
      <c r="D29" s="45">
        <f>'[3]травень 19'!$F$89</f>
        <v>1933</v>
      </c>
      <c r="E29" s="45">
        <f>'[3]травень 19'!$G$89</f>
        <v>0.08</v>
      </c>
      <c r="F29" s="45">
        <f>'[3]травень 19'!$F$91</f>
        <v>5075</v>
      </c>
      <c r="G29" s="45">
        <f>'[3]травень 19'!$G$91</f>
        <v>2002</v>
      </c>
      <c r="H29" s="45">
        <f>'[3]травень 19'!$F$92</f>
        <v>10</v>
      </c>
      <c r="I29" s="45">
        <f>'[3]травень 19'!$G$92</f>
        <v>5</v>
      </c>
      <c r="J29" s="45"/>
      <c r="K29" s="45"/>
      <c r="L29" s="59">
        <f>H29+F29+D29+J29+B29</f>
        <v>22088</v>
      </c>
      <c r="M29" s="46">
        <f>C29+E29+G29+I29</f>
        <v>2166.73</v>
      </c>
      <c r="N29" s="47">
        <f>M29-L29</f>
        <v>-19921.27</v>
      </c>
      <c r="O29" s="155">
        <f>травень!S30</f>
        <v>0.00645</v>
      </c>
      <c r="P29" s="156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0"/>
      <c r="P30" s="160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'[3]травень 19'!$F$9</f>
        <v>470464.10000000003</v>
      </c>
      <c r="C48" s="28">
        <f>'[3]травень 19'!$G$9</f>
        <v>400496</v>
      </c>
      <c r="F48" s="1" t="s">
        <v>22</v>
      </c>
      <c r="G48" s="6"/>
      <c r="H48" s="16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'[3]травень 19'!$F$35</f>
        <v>80740.3</v>
      </c>
      <c r="C49" s="28">
        <f>'[3]травень 19'!$G$35</f>
        <v>60453.5</v>
      </c>
      <c r="G49" s="6"/>
      <c r="H49" s="16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'[3]травень 19'!$F$47</f>
        <v>143851.59999999998</v>
      </c>
      <c r="C50" s="28">
        <f>'[3]травень 19'!$G$47</f>
        <v>136364.7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'[3]травень 19'!$F$25</f>
        <v>16363.4</v>
      </c>
      <c r="C51" s="28">
        <f>'[3]травень 19'!$G$25</f>
        <v>14891.9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'[3]травень 19'!$F$20</f>
        <v>22647.6</v>
      </c>
      <c r="C52" s="28">
        <f>'[3]травень 19'!$G$20</f>
        <v>19320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'[3]травень 19'!$F$65</f>
        <v>3065.3</v>
      </c>
      <c r="C53" s="28">
        <f>'[3]травень 19'!$G$65</f>
        <v>3431.5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f>'[3]травень 19'!$F$55</f>
        <v>3469.86</v>
      </c>
      <c r="C54" s="28">
        <f>'[3]травень 19'!$G$55</f>
        <v>4574.76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47208.10000000001</v>
      </c>
      <c r="C55" s="12">
        <f>C56-C48-C49-C50-C51-C52-C53-C54</f>
        <v>37132.92000000001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'[3]травень 19'!$F$80</f>
        <v>787810.26</v>
      </c>
      <c r="C56" s="9">
        <f>'[3]травень 19'!$G$80</f>
        <v>676665.28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15070</v>
      </c>
      <c r="C58" s="9">
        <f>C29</f>
        <v>159.65</v>
      </c>
    </row>
    <row r="59" spans="1:3" ht="25.5">
      <c r="A59" s="76" t="s">
        <v>53</v>
      </c>
      <c r="B59" s="9">
        <f>D29</f>
        <v>1933</v>
      </c>
      <c r="C59" s="9">
        <f>E29</f>
        <v>0.08</v>
      </c>
    </row>
    <row r="60" spans="1:3" ht="12.75">
      <c r="A60" s="76" t="s">
        <v>54</v>
      </c>
      <c r="B60" s="9">
        <f>F29</f>
        <v>5075</v>
      </c>
      <c r="C60" s="9">
        <f>G29</f>
        <v>2002</v>
      </c>
    </row>
    <row r="61" spans="1:3" ht="25.5">
      <c r="A61" s="76" t="s">
        <v>55</v>
      </c>
      <c r="B61" s="9">
        <f>H29</f>
        <v>10</v>
      </c>
      <c r="C61" s="9">
        <f>I29</f>
        <v>5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6" sqref="E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94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2019-03-13T08:44:53Z</cp:lastPrinted>
  <dcterms:created xsi:type="dcterms:W3CDTF">2006-11-30T08:16:02Z</dcterms:created>
  <dcterms:modified xsi:type="dcterms:W3CDTF">2019-05-15T07:32:04Z</dcterms:modified>
  <cp:category/>
  <cp:version/>
  <cp:contentType/>
  <cp:contentStatus/>
</cp:coreProperties>
</file>